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1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oma\Box\1 Classes\1-ChEn479\Statistics\Regression Statistics\"/>
    </mc:Choice>
  </mc:AlternateContent>
  <xr:revisionPtr revIDLastSave="0" documentId="13_ncr:1_{C79420AE-CB7E-45ED-9B4B-42A1DE40147A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1st Order Example" sheetId="1" r:id="rId1"/>
    <sheet name="1st Order Practice" sheetId="4" r:id="rId2"/>
    <sheet name="Linear Regression Practice" sheetId="6" r:id="rId3"/>
  </sheets>
  <definedNames>
    <definedName name="b">'1st Order Example'!$H$24</definedName>
    <definedName name="m">'1st Order Example'!$H$23</definedName>
    <definedName name="MSE">'1st Order Example'!$E$24</definedName>
    <definedName name="n">'1st Order Example'!$C$24</definedName>
    <definedName name="Sb">'1st Order Example'!$C$26</definedName>
    <definedName name="Sm">'1st Order Example'!$C$27</definedName>
    <definedName name="solver_adj" localSheetId="0" hidden="1">'1st Order Example'!$H$23:$H$24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'1st Order Example'!$E$20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  <definedName name="SSCM">'1st Order Example'!$G$20</definedName>
    <definedName name="SSE">'1st Order Example'!$E$20</definedName>
    <definedName name="SSR">'1st Order Example'!$F$20</definedName>
    <definedName name="t">'1st Order Example'!$C$31</definedName>
    <definedName name="xbar">'1st Order Example'!$H$25</definedName>
    <definedName name="ybar">'1st Order Example'!$H$26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  <c r="C35" i="1"/>
  <c r="C34" i="1"/>
  <c r="H25" i="1"/>
  <c r="C24" i="1"/>
  <c r="H26" i="1"/>
  <c r="E20" i="1" l="1"/>
  <c r="E24" i="1" s="1"/>
  <c r="N4" i="1" l="1"/>
  <c r="N6" i="1"/>
  <c r="N8" i="1"/>
  <c r="N10" i="1"/>
  <c r="N12" i="1"/>
  <c r="N14" i="1"/>
  <c r="N16" i="1"/>
  <c r="N18" i="1"/>
  <c r="O3" i="1"/>
  <c r="O4" i="1"/>
  <c r="O6" i="1"/>
  <c r="O8" i="1"/>
  <c r="O10" i="1"/>
  <c r="O12" i="1"/>
  <c r="O16" i="1"/>
  <c r="N3" i="1"/>
  <c r="N5" i="1"/>
  <c r="N7" i="1"/>
  <c r="N9" i="1"/>
  <c r="N11" i="1"/>
  <c r="N13" i="1"/>
  <c r="N15" i="1"/>
  <c r="N17" i="1"/>
  <c r="N19" i="1"/>
  <c r="O5" i="1"/>
  <c r="O7" i="1"/>
  <c r="O9" i="1"/>
  <c r="O11" i="1"/>
  <c r="O13" i="1"/>
  <c r="O15" i="1"/>
  <c r="O17" i="1"/>
  <c r="O19" i="1"/>
  <c r="O14" i="1"/>
  <c r="O18" i="1"/>
  <c r="J4" i="1"/>
  <c r="J8" i="1"/>
  <c r="J12" i="1"/>
  <c r="J16" i="1"/>
  <c r="J3" i="1"/>
  <c r="J18" i="1"/>
  <c r="J11" i="1"/>
  <c r="J19" i="1"/>
  <c r="J5" i="1"/>
  <c r="J9" i="1"/>
  <c r="J13" i="1"/>
  <c r="J17" i="1"/>
  <c r="J6" i="1"/>
  <c r="J10" i="1"/>
  <c r="J14" i="1"/>
  <c r="J7" i="1"/>
  <c r="J15" i="1"/>
  <c r="C26" i="1"/>
  <c r="D34" i="1" s="1"/>
  <c r="C27" i="1"/>
  <c r="D35" i="1" s="1"/>
  <c r="F20" i="1"/>
  <c r="G20" i="1"/>
  <c r="F34" i="1" l="1"/>
  <c r="E34" i="1"/>
  <c r="K17" i="1"/>
  <c r="L17" i="1"/>
  <c r="K13" i="1"/>
  <c r="L13" i="1"/>
  <c r="L14" i="1"/>
  <c r="K14" i="1"/>
  <c r="K19" i="1"/>
  <c r="L19" i="1"/>
  <c r="K11" i="1"/>
  <c r="L11" i="1"/>
  <c r="L12" i="1"/>
  <c r="K12" i="1"/>
  <c r="K7" i="1"/>
  <c r="L7" i="1"/>
  <c r="L3" i="1"/>
  <c r="K3" i="1"/>
  <c r="L6" i="1"/>
  <c r="K6" i="1"/>
  <c r="L18" i="1"/>
  <c r="K18" i="1"/>
  <c r="L10" i="1"/>
  <c r="K10" i="1"/>
  <c r="K15" i="1"/>
  <c r="L15" i="1"/>
  <c r="L16" i="1"/>
  <c r="K16" i="1"/>
  <c r="K9" i="1"/>
  <c r="L9" i="1"/>
  <c r="K5" i="1"/>
  <c r="L5" i="1"/>
  <c r="L8" i="1"/>
  <c r="K8" i="1"/>
  <c r="L4" i="1"/>
  <c r="K4" i="1"/>
  <c r="F35" i="1"/>
  <c r="E35" i="1"/>
  <c r="C25" i="1"/>
</calcChain>
</file>

<file path=xl/sharedStrings.xml><?xml version="1.0" encoding="utf-8"?>
<sst xmlns="http://schemas.openxmlformats.org/spreadsheetml/2006/main" count="44" uniqueCount="40">
  <si>
    <t>m</t>
  </si>
  <si>
    <t>b</t>
  </si>
  <si>
    <r>
      <t>SS</t>
    </r>
    <r>
      <rPr>
        <vertAlign val="subscript"/>
        <sz val="11"/>
        <color theme="1"/>
        <rFont val="Calibri"/>
        <family val="2"/>
        <scheme val="minor"/>
      </rPr>
      <t>E</t>
    </r>
  </si>
  <si>
    <r>
      <t>SS</t>
    </r>
    <r>
      <rPr>
        <vertAlign val="subscript"/>
        <sz val="11"/>
        <color theme="1"/>
        <rFont val="Calibri"/>
        <family val="2"/>
        <scheme val="minor"/>
      </rPr>
      <t>R</t>
    </r>
  </si>
  <si>
    <r>
      <t>R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</si>
  <si>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</t>
    </r>
    <r>
      <rPr>
        <vertAlign val="subscript"/>
        <sz val="11"/>
        <color theme="1"/>
        <rFont val="Calibri"/>
        <family val="2"/>
        <scheme val="minor"/>
      </rPr>
      <t>n-2,1-</t>
    </r>
    <r>
      <rPr>
        <vertAlign val="subscript"/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Calibri"/>
        <family val="2"/>
        <scheme val="minor"/>
      </rPr>
      <t>/2</t>
    </r>
  </si>
  <si>
    <r>
      <t>MS</t>
    </r>
    <r>
      <rPr>
        <vertAlign val="subscript"/>
        <sz val="11"/>
        <color theme="1"/>
        <rFont val="Calibri"/>
        <family val="2"/>
        <scheme val="minor"/>
      </rPr>
      <t>E</t>
    </r>
  </si>
  <si>
    <t>n</t>
  </si>
  <si>
    <t>Statistics</t>
  </si>
  <si>
    <r>
      <t>S</t>
    </r>
    <r>
      <rPr>
        <vertAlign val="subscript"/>
        <sz val="11"/>
        <color theme="1"/>
        <rFont val="Calibri"/>
        <family val="2"/>
        <scheme val="minor"/>
      </rPr>
      <t>b</t>
    </r>
  </si>
  <si>
    <r>
      <t>S</t>
    </r>
    <r>
      <rPr>
        <vertAlign val="subscript"/>
        <sz val="11"/>
        <color theme="1"/>
        <rFont val="Calibri"/>
        <family val="2"/>
        <scheme val="minor"/>
      </rPr>
      <t>m</t>
    </r>
  </si>
  <si>
    <t>Upper</t>
  </si>
  <si>
    <t>Lower</t>
  </si>
  <si>
    <t>Lower 95%</t>
  </si>
  <si>
    <t>Upper 95%</t>
  </si>
  <si>
    <t>Interval</t>
  </si>
  <si>
    <t>Estimate</t>
  </si>
  <si>
    <r>
      <t>SS</t>
    </r>
    <r>
      <rPr>
        <vertAlign val="subscript"/>
        <sz val="11"/>
        <color theme="1"/>
        <rFont val="Calibri"/>
        <family val="2"/>
        <scheme val="minor"/>
      </rPr>
      <t>T</t>
    </r>
  </si>
  <si>
    <t>standard error of intercept</t>
  </si>
  <si>
    <t>standard error of slope</t>
  </si>
  <si>
    <t>Range</t>
  </si>
  <si>
    <t>95% Confidence Interval of Slope and Intercept</t>
  </si>
  <si>
    <t>Predicted Y 95% Confidences</t>
  </si>
  <si>
    <t>Predicted Y Std. Error</t>
  </si>
  <si>
    <t>Thermal Conductivity</t>
  </si>
  <si>
    <t>Density</t>
  </si>
  <si>
    <r>
      <t>W m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K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</si>
  <si>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g cm</t>
    </r>
    <r>
      <rPr>
        <vertAlign val="superscript"/>
        <sz val="11"/>
        <color theme="1"/>
        <rFont val="Calibri"/>
        <family val="2"/>
        <scheme val="minor"/>
      </rPr>
      <t>-3</t>
    </r>
    <r>
      <rPr>
        <sz val="11"/>
        <color theme="1"/>
        <rFont val="Calibri"/>
        <family val="2"/>
        <scheme val="minor"/>
      </rPr>
      <t xml:space="preserve"> </t>
    </r>
  </si>
  <si>
    <t>-Fit the data to a straight-line model</t>
  </si>
  <si>
    <t>-Determine the 95% CI for the parameters</t>
  </si>
  <si>
    <t>-Determine the 95% confidence region</t>
  </si>
  <si>
    <t>-Make a plot showing the data, regression, and 95% confidence regions</t>
  </si>
  <si>
    <r>
      <t>-Calculate R</t>
    </r>
    <r>
      <rPr>
        <vertAlign val="superscript"/>
        <sz val="11"/>
        <color theme="1"/>
        <rFont val="Calibri"/>
        <family val="2"/>
        <scheme val="minor"/>
      </rPr>
      <t>2</t>
    </r>
  </si>
  <si>
    <t>Temperature</t>
  </si>
  <si>
    <t>B</t>
  </si>
  <si>
    <t>K</t>
  </si>
  <si>
    <r>
      <t>cm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/mol</t>
    </r>
  </si>
  <si>
    <t>(X)</t>
  </si>
  <si>
    <t>(Y)</t>
  </si>
  <si>
    <t>Expected Range of Collected Data at 95% Confidence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</si>
</sst>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i/>
      <sz val="11"/>
      <color theme="1"/>
      <name val="Cambria"/>
      <family val="1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Symbol"/>
      <family val="1"/>
      <charset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/>
    <xf numFmtId="0" fontId="0" fillId="0" borderId="0" xfId="0" applyBorder="1"/>
    <xf numFmtId="0" fontId="5" fillId="0" borderId="0" xfId="0" applyFont="1" applyFill="1" applyBorder="1" applyAlignment="1">
      <alignment horizontal="center"/>
    </xf>
    <xf numFmtId="0" fontId="0" fillId="0" borderId="1" xfId="0" applyBorder="1"/>
    <xf numFmtId="0" fontId="0" fillId="0" borderId="7" xfId="0" applyBorder="1"/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/>
    <xf numFmtId="0" fontId="0" fillId="0" borderId="7" xfId="0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/>
    <xf numFmtId="11" fontId="0" fillId="0" borderId="0" xfId="0" applyNumberFormat="1" applyAlignment="1">
      <alignment horizontal="center"/>
    </xf>
    <xf numFmtId="11" fontId="0" fillId="0" borderId="1" xfId="0" applyNumberFormat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30118110236226"/>
          <c:y val="5.7060002916302137E-2"/>
          <c:w val="0.81024737532808411"/>
          <c:h val="0.73519283399183655"/>
        </c:manualLayout>
      </c:layout>
      <c:scatterChart>
        <c:scatterStyle val="lineMarker"/>
        <c:varyColors val="0"/>
        <c:ser>
          <c:idx val="0"/>
          <c:order val="0"/>
          <c:tx>
            <c:v>Data</c:v>
          </c:tx>
          <c:spPr>
            <a:ln w="28575">
              <a:noFill/>
            </a:ln>
            <a:effectLst/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</c:spPr>
          </c:marker>
          <c:trendline>
            <c:name>Excel Trendline</c:name>
            <c:spPr>
              <a:ln w="31750">
                <a:solidFill>
                  <a:srgbClr val="1F497D">
                    <a:lumMod val="75000"/>
                  </a:srgbClr>
                </a:solidFill>
                <a:prstDash val="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4054346147907976E-2"/>
                  <c:y val="0.30352303826790339"/>
                </c:manualLayout>
              </c:layout>
              <c:numFmt formatCode="#,##0.000000" sourceLinked="0"/>
              <c:txPr>
                <a:bodyPr/>
                <a:lstStyle/>
                <a:p>
                  <a:pPr>
                    <a:defRPr sz="1100"/>
                  </a:pPr>
                  <a:endParaRPr lang="en-US"/>
                </a:p>
              </c:txPr>
            </c:trendlineLbl>
          </c:trendline>
          <c:xVal>
            <c:numRef>
              <c:f>'1st Order Example'!$B$3:$B$19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xVal>
          <c:yVal>
            <c:numRef>
              <c:f>'1st Order Example'!$C$3:$C$19</c:f>
              <c:numCache>
                <c:formatCode>General</c:formatCode>
                <c:ptCount val="17"/>
                <c:pt idx="0">
                  <c:v>2.7490321776318227</c:v>
                </c:pt>
                <c:pt idx="1">
                  <c:v>3.7199102243055098</c:v>
                </c:pt>
                <c:pt idx="2">
                  <c:v>0.92599501722429434</c:v>
                </c:pt>
                <c:pt idx="3">
                  <c:v>2.623482686344297</c:v>
                </c:pt>
                <c:pt idx="4">
                  <c:v>6.5397973419960653</c:v>
                </c:pt>
                <c:pt idx="5">
                  <c:v>6.7799091770591282</c:v>
                </c:pt>
                <c:pt idx="6">
                  <c:v>4.9461504011601622</c:v>
                </c:pt>
                <c:pt idx="7">
                  <c:v>9.674178068749189</c:v>
                </c:pt>
                <c:pt idx="8">
                  <c:v>7.6195982103794</c:v>
                </c:pt>
                <c:pt idx="9">
                  <c:v>7.6500209959490117</c:v>
                </c:pt>
                <c:pt idx="10">
                  <c:v>11.513999999999999</c:v>
                </c:pt>
                <c:pt idx="11">
                  <c:v>13.182850680099575</c:v>
                </c:pt>
                <c:pt idx="12">
                  <c:v>13.28173635278238</c:v>
                </c:pt>
                <c:pt idx="13">
                  <c:v>13.604445917531946</c:v>
                </c:pt>
                <c:pt idx="14">
                  <c:v>12.795352177574081</c:v>
                </c:pt>
                <c:pt idx="15">
                  <c:v>17.82374778318016</c:v>
                </c:pt>
                <c:pt idx="16">
                  <c:v>14.550683793613135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16E-447B-BEB1-878ED7776B63}"/>
            </c:ext>
          </c:extLst>
        </c:ser>
        <c:ser>
          <c:idx val="1"/>
          <c:order val="1"/>
          <c:tx>
            <c:v>Least Squares Fit</c:v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xVal>
            <c:numRef>
              <c:f>'1st Order Example'!$B$3:$B$19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xVal>
          <c:yVal>
            <c:numRef>
              <c:f>'1st Order Example'!$D$3:$D$19</c:f>
              <c:numCache>
                <c:formatCode>General</c:formatCode>
                <c:ptCount val="1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16E-447B-BEB1-878ED7776B63}"/>
            </c:ext>
          </c:extLst>
        </c:ser>
        <c:ser>
          <c:idx val="2"/>
          <c:order val="2"/>
          <c:spPr>
            <a:ln w="28575"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'1st Order Example'!$B$3:$B$19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xVal>
          <c:yVal>
            <c:numRef>
              <c:f>'1st Order Example'!$K$3:$K$19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16E-447B-BEB1-878ED7776B63}"/>
            </c:ext>
          </c:extLst>
        </c:ser>
        <c:ser>
          <c:idx val="3"/>
          <c:order val="3"/>
          <c:tx>
            <c:v>95% CI for Prediction</c:v>
          </c:tx>
          <c:spPr>
            <a:ln w="28575"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'1st Order Example'!$B$3:$B$19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xVal>
          <c:yVal>
            <c:numRef>
              <c:f>'1st Order Example'!$L$3:$L$19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16E-447B-BEB1-878ED7776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10848"/>
        <c:axId val="45126400"/>
      </c:scatterChart>
      <c:scatterChart>
        <c:scatterStyle val="smoothMarker"/>
        <c:varyColors val="0"/>
        <c:ser>
          <c:idx val="4"/>
          <c:order val="4"/>
          <c:tx>
            <c:v> Expected Range of Data (95%)</c:v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'1st Order Example'!$B$3:$B$19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xVal>
          <c:yVal>
            <c:numRef>
              <c:f>'1st Order Example'!$N$3:$N$19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16E-447B-BEB1-878ED7776B63}"/>
            </c:ext>
          </c:extLst>
        </c:ser>
        <c:ser>
          <c:idx val="5"/>
          <c:order val="5"/>
          <c:tx>
            <c:v>Upper Expected Range for Data (95%)</c:v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'1st Order Example'!$B$3:$B$19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xVal>
          <c:yVal>
            <c:numRef>
              <c:f>'1st Order Example'!$O$3:$O$19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216E-447B-BEB1-878ED7776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10848"/>
        <c:axId val="45126400"/>
      </c:scatterChart>
      <c:valAx>
        <c:axId val="44910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5126400"/>
        <c:crossesAt val="-5"/>
        <c:crossBetween val="midCat"/>
        <c:majorUnit val="2"/>
      </c:valAx>
      <c:valAx>
        <c:axId val="45126400"/>
        <c:scaling>
          <c:orientation val="minMax"/>
          <c:min val="-5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 sz="1400"/>
                </a:pPr>
                <a:r>
                  <a:rPr lang="en-US" sz="1400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4910848"/>
        <c:crosses val="autoZero"/>
        <c:crossBetween val="midCat"/>
      </c:valAx>
      <c:spPr>
        <a:effectLst/>
      </c:spPr>
    </c:plotArea>
    <c:legend>
      <c:legendPos val="l"/>
      <c:legendEntry>
        <c:idx val="2"/>
        <c:delete val="1"/>
      </c:legendEntry>
      <c:legendEntry>
        <c:idx val="5"/>
        <c:delete val="1"/>
      </c:legendEntry>
      <c:layout>
        <c:manualLayout>
          <c:xMode val="edge"/>
          <c:yMode val="edge"/>
          <c:x val="2.7158167095238852E-3"/>
          <c:y val="2.4274678431153551E-2"/>
          <c:w val="0.81709369493113559"/>
          <c:h val="0.33828856499320564"/>
        </c:manualLayout>
      </c:layout>
      <c:overlay val="1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22</xdr:row>
      <xdr:rowOff>9525</xdr:rowOff>
    </xdr:from>
    <xdr:to>
      <xdr:col>15</xdr:col>
      <xdr:colOff>304800</xdr:colOff>
      <xdr:row>34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25</xdr:row>
          <xdr:rowOff>9525</xdr:rowOff>
        </xdr:from>
        <xdr:to>
          <xdr:col>6</xdr:col>
          <xdr:colOff>466725</xdr:colOff>
          <xdr:row>26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</xdr:row>
          <xdr:rowOff>28575</xdr:rowOff>
        </xdr:from>
        <xdr:to>
          <xdr:col>6</xdr:col>
          <xdr:colOff>561975</xdr:colOff>
          <xdr:row>1</xdr:row>
          <xdr:rowOff>266700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</xdr:row>
          <xdr:rowOff>28575</xdr:rowOff>
        </xdr:from>
        <xdr:to>
          <xdr:col>5</xdr:col>
          <xdr:colOff>581025</xdr:colOff>
          <xdr:row>2</xdr:row>
          <xdr:rowOff>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</xdr:row>
          <xdr:rowOff>19050</xdr:rowOff>
        </xdr:from>
        <xdr:to>
          <xdr:col>3</xdr:col>
          <xdr:colOff>361950</xdr:colOff>
          <xdr:row>1</xdr:row>
          <xdr:rowOff>276225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1</xdr:row>
          <xdr:rowOff>47625</xdr:rowOff>
        </xdr:from>
        <xdr:to>
          <xdr:col>1</xdr:col>
          <xdr:colOff>466725</xdr:colOff>
          <xdr:row>1</xdr:row>
          <xdr:rowOff>276225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</xdr:row>
          <xdr:rowOff>38100</xdr:rowOff>
        </xdr:from>
        <xdr:to>
          <xdr:col>2</xdr:col>
          <xdr:colOff>381000</xdr:colOff>
          <xdr:row>1</xdr:row>
          <xdr:rowOff>266700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</xdr:row>
          <xdr:rowOff>19050</xdr:rowOff>
        </xdr:from>
        <xdr:to>
          <xdr:col>4</xdr:col>
          <xdr:colOff>714375</xdr:colOff>
          <xdr:row>1</xdr:row>
          <xdr:rowOff>276225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24</xdr:row>
          <xdr:rowOff>0</xdr:rowOff>
        </xdr:from>
        <xdr:to>
          <xdr:col>6</xdr:col>
          <xdr:colOff>476250</xdr:colOff>
          <xdr:row>24</xdr:row>
          <xdr:rowOff>190500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</xdr:row>
          <xdr:rowOff>38100</xdr:rowOff>
        </xdr:from>
        <xdr:to>
          <xdr:col>7</xdr:col>
          <xdr:colOff>619125</xdr:colOff>
          <xdr:row>1</xdr:row>
          <xdr:rowOff>276225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1</xdr:row>
          <xdr:rowOff>28575</xdr:rowOff>
        </xdr:from>
        <xdr:to>
          <xdr:col>9</xdr:col>
          <xdr:colOff>504825</xdr:colOff>
          <xdr:row>1</xdr:row>
          <xdr:rowOff>266700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561975</xdr:colOff>
          <xdr:row>0</xdr:row>
          <xdr:rowOff>152400</xdr:rowOff>
        </xdr:from>
        <xdr:to>
          <xdr:col>6</xdr:col>
          <xdr:colOff>352425</xdr:colOff>
          <xdr:row>2</xdr:row>
          <xdr:rowOff>123825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18" Type="http://schemas.openxmlformats.org/officeDocument/2006/relationships/oleObject" Target="../embeddings/oleObject8.bin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1.emf"/><Relationship Id="rId4" Type="http://schemas.openxmlformats.org/officeDocument/2006/relationships/oleObject" Target="../embeddings/oleObject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0"/>
  <sheetViews>
    <sheetView tabSelected="1" workbookViewId="0">
      <selection activeCell="C32" sqref="C32"/>
    </sheetView>
  </sheetViews>
  <sheetFormatPr defaultRowHeight="14.25" x14ac:dyDescent="0.45"/>
  <cols>
    <col min="3" max="3" width="9.1328125" customWidth="1"/>
    <col min="5" max="8" width="11.59765625" customWidth="1"/>
    <col min="10" max="10" width="11.59765625" customWidth="1"/>
    <col min="11" max="11" width="9.1328125" customWidth="1"/>
    <col min="12" max="12" width="10" customWidth="1"/>
    <col min="13" max="13" width="9.1328125" customWidth="1"/>
    <col min="14" max="14" width="10.1328125" customWidth="1"/>
    <col min="15" max="15" width="9.59765625" customWidth="1"/>
  </cols>
  <sheetData>
    <row r="1" spans="2:15" ht="48" customHeight="1" thickTop="1" thickBot="1" x14ac:dyDescent="0.5">
      <c r="B1" s="2"/>
      <c r="C1" s="2"/>
      <c r="D1" s="2"/>
      <c r="E1" s="2"/>
      <c r="F1" s="2"/>
      <c r="G1" s="2"/>
      <c r="H1" s="2"/>
      <c r="J1" s="30" t="s">
        <v>23</v>
      </c>
      <c r="K1" s="33" t="s">
        <v>22</v>
      </c>
      <c r="L1" s="33"/>
      <c r="N1" s="34" t="s">
        <v>39</v>
      </c>
      <c r="O1" s="34"/>
    </row>
    <row r="2" spans="2:15" ht="22.5" customHeight="1" thickTop="1" thickBot="1" x14ac:dyDescent="0.5">
      <c r="B2" s="4"/>
      <c r="C2" s="4"/>
      <c r="D2" s="5"/>
      <c r="E2" s="6"/>
      <c r="F2" s="5"/>
      <c r="G2" s="5"/>
      <c r="H2" s="15"/>
      <c r="I2" s="13"/>
      <c r="J2" s="16"/>
      <c r="K2" s="22" t="s">
        <v>12</v>
      </c>
      <c r="L2" s="22" t="s">
        <v>11</v>
      </c>
      <c r="N2" s="22" t="s">
        <v>12</v>
      </c>
      <c r="O2" s="22" t="s">
        <v>11</v>
      </c>
    </row>
    <row r="3" spans="2:15" ht="14.65" thickTop="1" x14ac:dyDescent="0.45">
      <c r="B3" s="1">
        <v>1</v>
      </c>
      <c r="C3" s="1">
        <v>2.7490321776318227</v>
      </c>
      <c r="H3" s="1"/>
      <c r="J3" t="e">
        <f t="shared" ref="J3:J19" si="0">(1/n+(B3-xbar)^2/SUMSQ($H$3:$H$19))^0.5*MSE^0.5</f>
        <v>#DIV/0!</v>
      </c>
      <c r="K3" t="e">
        <f t="shared" ref="K3:K19" si="1">D3-t*J3</f>
        <v>#DIV/0!</v>
      </c>
      <c r="L3" t="e">
        <f t="shared" ref="L3:L19" si="2">D3+t*J3</f>
        <v>#DIV/0!</v>
      </c>
      <c r="N3" t="e">
        <f t="shared" ref="N3:N19" si="3">D3-t*((1+1/n+(B3-xbar)^2/SUMSQ($H$3:$H$19))^0.5*MSE^0.5)</f>
        <v>#DIV/0!</v>
      </c>
      <c r="O3" t="e">
        <f t="shared" ref="O3:O19" si="4">D3+t*((1+1/n+(B3-xbar)^2/SUMSQ($H$3:$H$19))^0.5*MSE^0.5)</f>
        <v>#DIV/0!</v>
      </c>
    </row>
    <row r="4" spans="2:15" ht="15" customHeight="1" x14ac:dyDescent="0.45">
      <c r="B4" s="1">
        <v>2</v>
      </c>
      <c r="C4" s="1">
        <v>3.7199102243055098</v>
      </c>
      <c r="H4" s="1"/>
      <c r="J4" t="e">
        <f t="shared" si="0"/>
        <v>#DIV/0!</v>
      </c>
      <c r="K4" t="e">
        <f t="shared" si="1"/>
        <v>#DIV/0!</v>
      </c>
      <c r="L4" t="e">
        <f t="shared" si="2"/>
        <v>#DIV/0!</v>
      </c>
      <c r="N4" t="e">
        <f t="shared" si="3"/>
        <v>#DIV/0!</v>
      </c>
      <c r="O4" t="e">
        <f t="shared" si="4"/>
        <v>#DIV/0!</v>
      </c>
    </row>
    <row r="5" spans="2:15" x14ac:dyDescent="0.45">
      <c r="B5" s="1">
        <v>3</v>
      </c>
      <c r="C5" s="1">
        <v>0.92599501722429434</v>
      </c>
      <c r="H5" s="1"/>
      <c r="J5" t="e">
        <f t="shared" si="0"/>
        <v>#DIV/0!</v>
      </c>
      <c r="K5" t="e">
        <f t="shared" si="1"/>
        <v>#DIV/0!</v>
      </c>
      <c r="L5" t="e">
        <f t="shared" si="2"/>
        <v>#DIV/0!</v>
      </c>
      <c r="N5" t="e">
        <f t="shared" si="3"/>
        <v>#DIV/0!</v>
      </c>
      <c r="O5" t="e">
        <f t="shared" si="4"/>
        <v>#DIV/0!</v>
      </c>
    </row>
    <row r="6" spans="2:15" x14ac:dyDescent="0.45">
      <c r="B6" s="1">
        <v>4</v>
      </c>
      <c r="C6" s="1">
        <v>2.623482686344297</v>
      </c>
      <c r="H6" s="1"/>
      <c r="J6" t="e">
        <f t="shared" si="0"/>
        <v>#DIV/0!</v>
      </c>
      <c r="K6" t="e">
        <f t="shared" si="1"/>
        <v>#DIV/0!</v>
      </c>
      <c r="L6" t="e">
        <f t="shared" si="2"/>
        <v>#DIV/0!</v>
      </c>
      <c r="N6" t="e">
        <f t="shared" si="3"/>
        <v>#DIV/0!</v>
      </c>
      <c r="O6" t="e">
        <f t="shared" si="4"/>
        <v>#DIV/0!</v>
      </c>
    </row>
    <row r="7" spans="2:15" x14ac:dyDescent="0.45">
      <c r="B7" s="1">
        <v>5</v>
      </c>
      <c r="C7" s="1">
        <v>6.5397973419960653</v>
      </c>
      <c r="H7" s="1"/>
      <c r="J7" t="e">
        <f t="shared" si="0"/>
        <v>#DIV/0!</v>
      </c>
      <c r="K7" t="e">
        <f t="shared" si="1"/>
        <v>#DIV/0!</v>
      </c>
      <c r="L7" t="e">
        <f t="shared" si="2"/>
        <v>#DIV/0!</v>
      </c>
      <c r="N7" t="e">
        <f t="shared" si="3"/>
        <v>#DIV/0!</v>
      </c>
      <c r="O7" t="e">
        <f t="shared" si="4"/>
        <v>#DIV/0!</v>
      </c>
    </row>
    <row r="8" spans="2:15" x14ac:dyDescent="0.45">
      <c r="B8" s="1">
        <v>6</v>
      </c>
      <c r="C8" s="1">
        <v>6.7799091770591282</v>
      </c>
      <c r="H8" s="1"/>
      <c r="J8" t="e">
        <f t="shared" si="0"/>
        <v>#DIV/0!</v>
      </c>
      <c r="K8" t="e">
        <f t="shared" si="1"/>
        <v>#DIV/0!</v>
      </c>
      <c r="L8" t="e">
        <f t="shared" si="2"/>
        <v>#DIV/0!</v>
      </c>
      <c r="N8" t="e">
        <f t="shared" si="3"/>
        <v>#DIV/0!</v>
      </c>
      <c r="O8" t="e">
        <f t="shared" si="4"/>
        <v>#DIV/0!</v>
      </c>
    </row>
    <row r="9" spans="2:15" x14ac:dyDescent="0.45">
      <c r="B9" s="1">
        <v>7</v>
      </c>
      <c r="C9" s="1">
        <v>4.9461504011601622</v>
      </c>
      <c r="H9" s="1"/>
      <c r="J9" t="e">
        <f t="shared" si="0"/>
        <v>#DIV/0!</v>
      </c>
      <c r="K9" t="e">
        <f t="shared" si="1"/>
        <v>#DIV/0!</v>
      </c>
      <c r="L9" t="e">
        <f t="shared" si="2"/>
        <v>#DIV/0!</v>
      </c>
      <c r="N9" t="e">
        <f t="shared" si="3"/>
        <v>#DIV/0!</v>
      </c>
      <c r="O9" t="e">
        <f t="shared" si="4"/>
        <v>#DIV/0!</v>
      </c>
    </row>
    <row r="10" spans="2:15" x14ac:dyDescent="0.45">
      <c r="B10" s="1">
        <v>8</v>
      </c>
      <c r="C10" s="1">
        <v>9.674178068749189</v>
      </c>
      <c r="H10" s="1"/>
      <c r="J10" t="e">
        <f t="shared" si="0"/>
        <v>#DIV/0!</v>
      </c>
      <c r="K10" t="e">
        <f t="shared" si="1"/>
        <v>#DIV/0!</v>
      </c>
      <c r="L10" t="e">
        <f t="shared" si="2"/>
        <v>#DIV/0!</v>
      </c>
      <c r="N10" t="e">
        <f t="shared" si="3"/>
        <v>#DIV/0!</v>
      </c>
      <c r="O10" t="e">
        <f t="shared" si="4"/>
        <v>#DIV/0!</v>
      </c>
    </row>
    <row r="11" spans="2:15" x14ac:dyDescent="0.45">
      <c r="B11" s="1">
        <v>9</v>
      </c>
      <c r="C11" s="1">
        <v>7.6195982103794</v>
      </c>
      <c r="H11" s="1"/>
      <c r="J11" t="e">
        <f t="shared" si="0"/>
        <v>#DIV/0!</v>
      </c>
      <c r="K11" t="e">
        <f t="shared" si="1"/>
        <v>#DIV/0!</v>
      </c>
      <c r="L11" t="e">
        <f t="shared" si="2"/>
        <v>#DIV/0!</v>
      </c>
      <c r="N11" t="e">
        <f t="shared" si="3"/>
        <v>#DIV/0!</v>
      </c>
      <c r="O11" t="e">
        <f t="shared" si="4"/>
        <v>#DIV/0!</v>
      </c>
    </row>
    <row r="12" spans="2:15" x14ac:dyDescent="0.45">
      <c r="B12" s="1">
        <v>10</v>
      </c>
      <c r="C12" s="1">
        <v>7.6500209959490117</v>
      </c>
      <c r="H12" s="1"/>
      <c r="J12" t="e">
        <f t="shared" si="0"/>
        <v>#DIV/0!</v>
      </c>
      <c r="K12" t="e">
        <f t="shared" si="1"/>
        <v>#DIV/0!</v>
      </c>
      <c r="L12" t="e">
        <f t="shared" si="2"/>
        <v>#DIV/0!</v>
      </c>
      <c r="N12" t="e">
        <f t="shared" si="3"/>
        <v>#DIV/0!</v>
      </c>
      <c r="O12" t="e">
        <f t="shared" si="4"/>
        <v>#DIV/0!</v>
      </c>
    </row>
    <row r="13" spans="2:15" x14ac:dyDescent="0.45">
      <c r="B13" s="1">
        <v>11</v>
      </c>
      <c r="C13" s="1">
        <v>11.513999999999999</v>
      </c>
      <c r="H13" s="1"/>
      <c r="J13" t="e">
        <f t="shared" si="0"/>
        <v>#DIV/0!</v>
      </c>
      <c r="K13" t="e">
        <f t="shared" si="1"/>
        <v>#DIV/0!</v>
      </c>
      <c r="L13" t="e">
        <f t="shared" si="2"/>
        <v>#DIV/0!</v>
      </c>
      <c r="N13" t="e">
        <f t="shared" si="3"/>
        <v>#DIV/0!</v>
      </c>
      <c r="O13" t="e">
        <f t="shared" si="4"/>
        <v>#DIV/0!</v>
      </c>
    </row>
    <row r="14" spans="2:15" x14ac:dyDescent="0.45">
      <c r="B14" s="1">
        <v>12</v>
      </c>
      <c r="C14" s="1">
        <v>13.182850680099575</v>
      </c>
      <c r="H14" s="1"/>
      <c r="J14" t="e">
        <f t="shared" si="0"/>
        <v>#DIV/0!</v>
      </c>
      <c r="K14" t="e">
        <f t="shared" si="1"/>
        <v>#DIV/0!</v>
      </c>
      <c r="L14" t="e">
        <f t="shared" si="2"/>
        <v>#DIV/0!</v>
      </c>
      <c r="N14" t="e">
        <f t="shared" si="3"/>
        <v>#DIV/0!</v>
      </c>
      <c r="O14" t="e">
        <f t="shared" si="4"/>
        <v>#DIV/0!</v>
      </c>
    </row>
    <row r="15" spans="2:15" x14ac:dyDescent="0.45">
      <c r="B15" s="1">
        <v>13</v>
      </c>
      <c r="C15" s="1">
        <v>13.28173635278238</v>
      </c>
      <c r="H15" s="1"/>
      <c r="J15" t="e">
        <f t="shared" si="0"/>
        <v>#DIV/0!</v>
      </c>
      <c r="K15" t="e">
        <f t="shared" si="1"/>
        <v>#DIV/0!</v>
      </c>
      <c r="L15" t="e">
        <f t="shared" si="2"/>
        <v>#DIV/0!</v>
      </c>
      <c r="N15" t="e">
        <f t="shared" si="3"/>
        <v>#DIV/0!</v>
      </c>
      <c r="O15" t="e">
        <f t="shared" si="4"/>
        <v>#DIV/0!</v>
      </c>
    </row>
    <row r="16" spans="2:15" x14ac:dyDescent="0.45">
      <c r="B16" s="1">
        <v>14</v>
      </c>
      <c r="C16" s="1">
        <v>13.604445917531946</v>
      </c>
      <c r="H16" s="1"/>
      <c r="J16" t="e">
        <f t="shared" si="0"/>
        <v>#DIV/0!</v>
      </c>
      <c r="K16" t="e">
        <f t="shared" si="1"/>
        <v>#DIV/0!</v>
      </c>
      <c r="L16" t="e">
        <f t="shared" si="2"/>
        <v>#DIV/0!</v>
      </c>
      <c r="N16" t="e">
        <f t="shared" si="3"/>
        <v>#DIV/0!</v>
      </c>
      <c r="O16" t="e">
        <f t="shared" si="4"/>
        <v>#DIV/0!</v>
      </c>
    </row>
    <row r="17" spans="2:15" x14ac:dyDescent="0.45">
      <c r="B17" s="1">
        <v>15</v>
      </c>
      <c r="C17" s="1">
        <v>12.795352177574081</v>
      </c>
      <c r="H17" s="1"/>
      <c r="J17" t="e">
        <f t="shared" si="0"/>
        <v>#DIV/0!</v>
      </c>
      <c r="K17" t="e">
        <f t="shared" si="1"/>
        <v>#DIV/0!</v>
      </c>
      <c r="L17" t="e">
        <f t="shared" si="2"/>
        <v>#DIV/0!</v>
      </c>
      <c r="N17" t="e">
        <f t="shared" si="3"/>
        <v>#DIV/0!</v>
      </c>
      <c r="O17" t="e">
        <f t="shared" si="4"/>
        <v>#DIV/0!</v>
      </c>
    </row>
    <row r="18" spans="2:15" x14ac:dyDescent="0.45">
      <c r="B18" s="1">
        <v>16</v>
      </c>
      <c r="C18" s="1">
        <v>17.82374778318016</v>
      </c>
      <c r="H18" s="1"/>
      <c r="J18" t="e">
        <f t="shared" si="0"/>
        <v>#DIV/0!</v>
      </c>
      <c r="K18" t="e">
        <f t="shared" si="1"/>
        <v>#DIV/0!</v>
      </c>
      <c r="L18" t="e">
        <f t="shared" si="2"/>
        <v>#DIV/0!</v>
      </c>
      <c r="N18" t="e">
        <f t="shared" si="3"/>
        <v>#DIV/0!</v>
      </c>
      <c r="O18" t="e">
        <f t="shared" si="4"/>
        <v>#DIV/0!</v>
      </c>
    </row>
    <row r="19" spans="2:15" ht="14.65" thickBot="1" x14ac:dyDescent="0.5">
      <c r="B19" s="3">
        <v>17</v>
      </c>
      <c r="C19" s="3">
        <v>14.550683793613135</v>
      </c>
      <c r="D19" s="2"/>
      <c r="E19" s="2"/>
      <c r="F19" s="2"/>
      <c r="G19" s="2"/>
      <c r="H19" s="3"/>
      <c r="J19" t="e">
        <f t="shared" si="0"/>
        <v>#DIV/0!</v>
      </c>
      <c r="K19" s="2" t="e">
        <f t="shared" si="1"/>
        <v>#DIV/0!</v>
      </c>
      <c r="L19" s="2" t="e">
        <f t="shared" si="2"/>
        <v>#DIV/0!</v>
      </c>
      <c r="N19" s="2" t="e">
        <f t="shared" si="3"/>
        <v>#DIV/0!</v>
      </c>
      <c r="O19" s="2" t="e">
        <f t="shared" si="4"/>
        <v>#DIV/0!</v>
      </c>
    </row>
    <row r="20" spans="2:15" ht="14.65" thickTop="1" x14ac:dyDescent="0.45">
      <c r="E20" s="10">
        <f>SUMSQ(E3:E19)</f>
        <v>0</v>
      </c>
      <c r="F20" s="11">
        <f>SUMSQ(F3:F19)</f>
        <v>0</v>
      </c>
      <c r="G20" s="11">
        <f>SUMSQ(G3:G19)</f>
        <v>0</v>
      </c>
    </row>
    <row r="21" spans="2:15" ht="15.75" x14ac:dyDescent="0.55000000000000004">
      <c r="E21" s="7" t="s">
        <v>2</v>
      </c>
      <c r="F21" s="9" t="s">
        <v>3</v>
      </c>
      <c r="G21" s="9" t="s">
        <v>17</v>
      </c>
    </row>
    <row r="22" spans="2:15" ht="14.65" thickBot="1" x14ac:dyDescent="0.5">
      <c r="B22" s="2"/>
      <c r="C22" s="2"/>
      <c r="L22" s="13"/>
      <c r="M22" s="13"/>
      <c r="N22" s="13"/>
      <c r="O22" s="13"/>
    </row>
    <row r="23" spans="2:15" ht="16.5" thickTop="1" thickBot="1" x14ac:dyDescent="0.6">
      <c r="B23" s="21" t="s">
        <v>8</v>
      </c>
      <c r="C23" s="21"/>
      <c r="E23" s="9" t="s">
        <v>6</v>
      </c>
      <c r="G23" s="9" t="s">
        <v>0</v>
      </c>
      <c r="H23" s="7">
        <v>0.92291454957600161</v>
      </c>
      <c r="L23" s="13"/>
      <c r="M23" s="13"/>
      <c r="N23" s="13"/>
      <c r="O23" s="13"/>
    </row>
    <row r="24" spans="2:15" ht="14.65" thickTop="1" x14ac:dyDescent="0.45">
      <c r="B24" s="20" t="s">
        <v>7</v>
      </c>
      <c r="C24" s="20">
        <f>COUNT(B3:B19)</f>
        <v>17</v>
      </c>
      <c r="E24" s="9">
        <f>SSE/(n-2)</f>
        <v>0</v>
      </c>
      <c r="G24" s="9" t="s">
        <v>1</v>
      </c>
      <c r="H24" s="7">
        <v>0.51617393359738606</v>
      </c>
    </row>
    <row r="25" spans="2:15" ht="15.75" x14ac:dyDescent="0.45">
      <c r="B25" s="7" t="s">
        <v>4</v>
      </c>
      <c r="C25" s="7" t="e">
        <f>F20/G20</f>
        <v>#DIV/0!</v>
      </c>
      <c r="G25" s="8"/>
      <c r="H25" s="9">
        <f>AVERAGE(B3:B19)</f>
        <v>9</v>
      </c>
    </row>
    <row r="26" spans="2:15" ht="15.75" x14ac:dyDescent="0.45">
      <c r="B26" s="7" t="s">
        <v>9</v>
      </c>
      <c r="C26" s="7" t="e">
        <f>(SUMSQ(B3:B19)/(n*SUMSQ(H3:H19)))^0.5*MSE^0.5</f>
        <v>#DIV/0!</v>
      </c>
      <c r="D26" t="s">
        <v>18</v>
      </c>
      <c r="G26" s="8"/>
      <c r="H26" s="9">
        <f>AVERAGE(C3:C19)</f>
        <v>8.8224053532694189</v>
      </c>
    </row>
    <row r="27" spans="2:15" ht="16.149999999999999" thickBot="1" x14ac:dyDescent="0.5">
      <c r="B27" s="19" t="s">
        <v>10</v>
      </c>
      <c r="C27" s="19" t="e">
        <f>(1/SUMSQ(H3:H19))^0.5*MSE^0.5</f>
        <v>#DIV/0!</v>
      </c>
      <c r="D27" t="s">
        <v>19</v>
      </c>
    </row>
    <row r="28" spans="2:15" ht="14.65" thickTop="1" x14ac:dyDescent="0.45">
      <c r="B28" s="13"/>
      <c r="C28" s="13"/>
      <c r="D28" s="13"/>
      <c r="E28" s="13"/>
      <c r="F28" s="13"/>
    </row>
    <row r="29" spans="2:15" ht="14.65" thickBot="1" x14ac:dyDescent="0.5">
      <c r="B29" s="13"/>
      <c r="C29" s="13"/>
      <c r="D29" s="13"/>
      <c r="E29" s="13"/>
      <c r="F29" s="13"/>
    </row>
    <row r="30" spans="2:15" ht="14.65" thickTop="1" x14ac:dyDescent="0.45">
      <c r="B30" s="5" t="s">
        <v>21</v>
      </c>
      <c r="C30" s="5"/>
      <c r="D30" s="5"/>
      <c r="E30" s="5"/>
      <c r="F30" s="5"/>
    </row>
    <row r="31" spans="2:15" ht="16.149999999999999" x14ac:dyDescent="0.55000000000000004">
      <c r="B31" s="8" t="s">
        <v>5</v>
      </c>
      <c r="C31" s="8">
        <f>_xlfn.T.INV.2T(0.05,COUNT(B3:B19)-2)</f>
        <v>2.1314495455597742</v>
      </c>
    </row>
    <row r="32" spans="2:15" x14ac:dyDescent="0.45">
      <c r="B32" s="15"/>
      <c r="C32" s="15"/>
      <c r="D32" s="15"/>
      <c r="E32" s="31" t="s">
        <v>20</v>
      </c>
      <c r="F32" s="32"/>
      <c r="G32" s="13"/>
      <c r="H32" s="13"/>
      <c r="I32" s="13"/>
    </row>
    <row r="33" spans="1:13" x14ac:dyDescent="0.45">
      <c r="B33" s="17"/>
      <c r="C33" s="18" t="s">
        <v>16</v>
      </c>
      <c r="D33" s="18" t="s">
        <v>15</v>
      </c>
      <c r="E33" s="18" t="s">
        <v>13</v>
      </c>
      <c r="F33" s="18" t="s">
        <v>14</v>
      </c>
      <c r="G33" s="13"/>
      <c r="H33" s="13"/>
      <c r="I33" s="13"/>
    </row>
    <row r="34" spans="1:13" x14ac:dyDescent="0.45">
      <c r="B34" t="s">
        <v>1</v>
      </c>
      <c r="C34">
        <f>b</f>
        <v>0.51617393359738606</v>
      </c>
      <c r="D34" t="e">
        <f>Sb*t</f>
        <v>#DIV/0!</v>
      </c>
      <c r="E34" t="e">
        <f>b-D34</f>
        <v>#DIV/0!</v>
      </c>
      <c r="F34" t="e">
        <f>b+D34</f>
        <v>#DIV/0!</v>
      </c>
      <c r="G34" s="13"/>
      <c r="H34" s="13"/>
      <c r="I34" s="13"/>
    </row>
    <row r="35" spans="1:13" ht="14.65" thickBot="1" x14ac:dyDescent="0.5">
      <c r="B35" s="2" t="s">
        <v>0</v>
      </c>
      <c r="C35" s="2">
        <f>m</f>
        <v>0.92291454957600161</v>
      </c>
      <c r="D35" s="2" t="e">
        <f>Sm*t</f>
        <v>#DIV/0!</v>
      </c>
      <c r="E35" s="2" t="e">
        <f>m-D35</f>
        <v>#DIV/0!</v>
      </c>
      <c r="F35" s="2" t="e">
        <f>m+D35</f>
        <v>#DIV/0!</v>
      </c>
      <c r="G35" s="13"/>
      <c r="H35" s="13"/>
      <c r="I35" s="13"/>
    </row>
    <row r="36" spans="1:13" ht="14.65" thickTop="1" x14ac:dyDescent="0.45">
      <c r="B36" s="12"/>
      <c r="C36" s="12"/>
      <c r="D36" s="13"/>
      <c r="E36" s="13"/>
      <c r="F36" s="13"/>
      <c r="G36" s="13"/>
      <c r="H36" s="13"/>
      <c r="I36" s="13"/>
      <c r="J36" s="13"/>
      <c r="K36" s="13"/>
    </row>
    <row r="37" spans="1:13" x14ac:dyDescent="0.45">
      <c r="B37" s="12"/>
      <c r="C37" s="12"/>
      <c r="D37" s="13"/>
      <c r="E37" s="13"/>
      <c r="F37" s="13"/>
      <c r="G37" s="13"/>
      <c r="H37" s="13"/>
      <c r="I37" s="13"/>
      <c r="J37" s="13"/>
      <c r="K37" s="13"/>
    </row>
    <row r="38" spans="1:13" x14ac:dyDescent="0.45">
      <c r="B38" s="12"/>
      <c r="C38" s="12"/>
      <c r="D38" s="13"/>
      <c r="E38" s="13"/>
      <c r="F38" s="13"/>
      <c r="G38" s="13"/>
      <c r="H38" s="13"/>
      <c r="I38" s="13"/>
      <c r="J38" s="13"/>
      <c r="K38" s="13"/>
    </row>
    <row r="39" spans="1:13" x14ac:dyDescent="0.45">
      <c r="A39" s="13"/>
      <c r="B39" s="12"/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x14ac:dyDescent="0.4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x14ac:dyDescent="0.4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x14ac:dyDescent="0.45">
      <c r="A42" s="29"/>
      <c r="B42" s="29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x14ac:dyDescent="0.45">
      <c r="A43" s="12"/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x14ac:dyDescent="0.45">
      <c r="A44" s="12"/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x14ac:dyDescent="0.45">
      <c r="A45" s="12"/>
      <c r="B45" s="1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x14ac:dyDescent="0.45">
      <c r="A46" s="12"/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x14ac:dyDescent="0.45">
      <c r="A47" s="12"/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x14ac:dyDescent="0.45">
      <c r="A48" s="13"/>
      <c r="B48" s="13"/>
      <c r="C48" s="13"/>
      <c r="D48" s="13"/>
      <c r="E48" s="13"/>
      <c r="F48" s="13"/>
      <c r="G48" s="13"/>
      <c r="H48" s="13"/>
      <c r="I48" s="13"/>
      <c r="J48" s="14"/>
      <c r="K48" s="13"/>
      <c r="L48" s="13"/>
      <c r="M48" s="13"/>
    </row>
    <row r="49" spans="1:13" x14ac:dyDescent="0.45">
      <c r="A49" s="13"/>
      <c r="B49" s="13"/>
      <c r="C49" s="13"/>
      <c r="D49" s="13"/>
      <c r="E49" s="13"/>
      <c r="F49" s="13"/>
      <c r="G49" s="13"/>
      <c r="H49" s="13"/>
      <c r="I49" s="13"/>
      <c r="J49" s="12"/>
      <c r="K49" s="13"/>
      <c r="L49" s="13"/>
      <c r="M49" s="13"/>
    </row>
    <row r="50" spans="1:13" x14ac:dyDescent="0.45">
      <c r="A50" s="14"/>
      <c r="B50" s="14"/>
      <c r="C50" s="14"/>
      <c r="D50" s="14"/>
      <c r="E50" s="14"/>
      <c r="F50" s="14"/>
      <c r="G50" s="13"/>
      <c r="H50" s="13"/>
      <c r="I50" s="13"/>
      <c r="J50" s="12"/>
      <c r="K50" s="13"/>
      <c r="L50" s="13"/>
      <c r="M50" s="13"/>
    </row>
    <row r="51" spans="1:13" x14ac:dyDescent="0.45">
      <c r="A51" s="12"/>
      <c r="B51" s="12"/>
      <c r="C51" s="12"/>
      <c r="D51" s="12"/>
      <c r="E51" s="12"/>
      <c r="F51" s="12"/>
      <c r="G51" s="13"/>
      <c r="H51" s="13"/>
      <c r="I51" s="13"/>
      <c r="J51" s="13"/>
      <c r="K51" s="13"/>
      <c r="L51" s="13"/>
      <c r="M51" s="13"/>
    </row>
    <row r="52" spans="1:13" x14ac:dyDescent="0.45">
      <c r="A52" s="12"/>
      <c r="B52" s="12"/>
      <c r="C52" s="12"/>
      <c r="D52" s="12"/>
      <c r="E52" s="12"/>
      <c r="F52" s="12"/>
      <c r="G52" s="13"/>
      <c r="H52" s="13"/>
      <c r="I52" s="13"/>
      <c r="J52" s="13"/>
      <c r="K52" s="13"/>
      <c r="L52" s="13"/>
      <c r="M52" s="13"/>
    </row>
    <row r="53" spans="1:13" x14ac:dyDescent="0.45">
      <c r="A53" s="12"/>
      <c r="B53" s="12"/>
      <c r="C53" s="12"/>
      <c r="D53" s="12"/>
      <c r="E53" s="12"/>
      <c r="F53" s="12"/>
      <c r="G53" s="13"/>
      <c r="H53" s="13"/>
      <c r="I53" s="13"/>
      <c r="J53" s="13"/>
      <c r="K53" s="13"/>
      <c r="L53" s="13"/>
      <c r="M53" s="13"/>
    </row>
    <row r="54" spans="1:13" x14ac:dyDescent="0.4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x14ac:dyDescent="0.45">
      <c r="A55" s="14"/>
      <c r="B55" s="14"/>
      <c r="C55" s="14"/>
      <c r="D55" s="14"/>
      <c r="E55" s="14"/>
      <c r="F55" s="14"/>
      <c r="G55" s="14"/>
      <c r="H55" s="14"/>
      <c r="I55" s="14"/>
      <c r="J55" s="13"/>
      <c r="K55" s="13"/>
      <c r="L55" s="13"/>
      <c r="M55" s="13"/>
    </row>
    <row r="56" spans="1:13" x14ac:dyDescent="0.45">
      <c r="A56" s="12"/>
      <c r="B56" s="12"/>
      <c r="C56" s="12"/>
      <c r="D56" s="12"/>
      <c r="E56" s="12"/>
      <c r="F56" s="12"/>
      <c r="G56" s="12"/>
      <c r="H56" s="12"/>
      <c r="I56" s="12"/>
      <c r="J56" s="13"/>
      <c r="K56" s="13"/>
      <c r="L56" s="13"/>
      <c r="M56" s="13"/>
    </row>
    <row r="57" spans="1:13" x14ac:dyDescent="0.45">
      <c r="A57" s="12"/>
      <c r="B57" s="12"/>
      <c r="C57" s="12"/>
      <c r="D57" s="12"/>
      <c r="E57" s="12"/>
      <c r="F57" s="12"/>
      <c r="G57" s="12"/>
      <c r="H57" s="12"/>
      <c r="I57" s="12"/>
      <c r="J57" s="13"/>
      <c r="K57" s="13"/>
      <c r="L57" s="13"/>
      <c r="M57" s="13"/>
    </row>
    <row r="58" spans="1:13" x14ac:dyDescent="0.4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x14ac:dyDescent="0.4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x14ac:dyDescent="0.4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 x14ac:dyDescent="0.4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x14ac:dyDescent="0.4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x14ac:dyDescent="0.45">
      <c r="A63" s="14"/>
      <c r="B63" s="14"/>
      <c r="C63" s="14"/>
      <c r="D63" s="14"/>
      <c r="E63" s="13"/>
      <c r="F63" s="14"/>
      <c r="G63" s="14"/>
      <c r="H63" s="13"/>
      <c r="I63" s="13"/>
      <c r="J63" s="13"/>
      <c r="K63" s="13"/>
      <c r="L63" s="13"/>
      <c r="M63" s="13"/>
    </row>
    <row r="64" spans="1:13" x14ac:dyDescent="0.45">
      <c r="A64" s="12"/>
      <c r="B64" s="12"/>
      <c r="C64" s="12"/>
      <c r="D64" s="12"/>
      <c r="E64" s="13"/>
      <c r="F64" s="12"/>
      <c r="G64" s="12"/>
      <c r="H64" s="13"/>
      <c r="I64" s="13"/>
      <c r="J64" s="13"/>
      <c r="K64" s="13"/>
      <c r="L64" s="13"/>
      <c r="M64" s="13"/>
    </row>
    <row r="65" spans="1:13" x14ac:dyDescent="0.45">
      <c r="A65" s="12"/>
      <c r="B65" s="12"/>
      <c r="C65" s="12"/>
      <c r="D65" s="12"/>
      <c r="E65" s="13"/>
      <c r="F65" s="12"/>
      <c r="G65" s="12"/>
      <c r="H65" s="13"/>
      <c r="I65" s="13"/>
      <c r="J65" s="13"/>
      <c r="K65" s="13"/>
      <c r="L65" s="13"/>
      <c r="M65" s="13"/>
    </row>
    <row r="66" spans="1:13" x14ac:dyDescent="0.45">
      <c r="A66" s="12"/>
      <c r="B66" s="12"/>
      <c r="C66" s="12"/>
      <c r="D66" s="12"/>
      <c r="E66" s="13"/>
      <c r="F66" s="12"/>
      <c r="G66" s="12"/>
      <c r="H66" s="13"/>
      <c r="I66" s="13"/>
      <c r="J66" s="13"/>
      <c r="K66" s="13"/>
      <c r="L66" s="13"/>
      <c r="M66" s="13"/>
    </row>
    <row r="67" spans="1:13" x14ac:dyDescent="0.45">
      <c r="A67" s="12"/>
      <c r="B67" s="12"/>
      <c r="C67" s="12"/>
      <c r="D67" s="12"/>
      <c r="E67" s="13"/>
      <c r="F67" s="12"/>
      <c r="G67" s="12"/>
      <c r="H67" s="13"/>
      <c r="I67" s="13"/>
      <c r="J67" s="13"/>
      <c r="K67" s="13"/>
      <c r="L67" s="13"/>
      <c r="M67" s="13"/>
    </row>
    <row r="68" spans="1:13" x14ac:dyDescent="0.45">
      <c r="A68" s="12"/>
      <c r="B68" s="12"/>
      <c r="C68" s="12"/>
      <c r="D68" s="12"/>
      <c r="E68" s="13"/>
      <c r="F68" s="12"/>
      <c r="G68" s="12"/>
      <c r="H68" s="13"/>
      <c r="I68" s="13"/>
      <c r="J68" s="13"/>
      <c r="K68" s="13"/>
      <c r="L68" s="13"/>
      <c r="M68" s="13"/>
    </row>
    <row r="69" spans="1:13" x14ac:dyDescent="0.45">
      <c r="A69" s="12"/>
      <c r="B69" s="12"/>
      <c r="C69" s="12"/>
      <c r="D69" s="12"/>
      <c r="E69" s="13"/>
      <c r="F69" s="12"/>
      <c r="G69" s="12"/>
      <c r="H69" s="13"/>
      <c r="I69" s="13"/>
      <c r="J69" s="13"/>
      <c r="K69" s="13"/>
      <c r="L69" s="13"/>
      <c r="M69" s="13"/>
    </row>
    <row r="70" spans="1:13" x14ac:dyDescent="0.45">
      <c r="A70" s="12"/>
      <c r="B70" s="12"/>
      <c r="C70" s="12"/>
      <c r="D70" s="12"/>
      <c r="E70" s="13"/>
      <c r="F70" s="12"/>
      <c r="G70" s="12"/>
      <c r="H70" s="13"/>
      <c r="I70" s="13"/>
      <c r="J70" s="13"/>
      <c r="K70" s="13"/>
      <c r="L70" s="13"/>
      <c r="M70" s="13"/>
    </row>
    <row r="71" spans="1:13" x14ac:dyDescent="0.45">
      <c r="A71" s="12"/>
      <c r="B71" s="12"/>
      <c r="C71" s="12"/>
      <c r="D71" s="12"/>
      <c r="E71" s="13"/>
      <c r="F71" s="12"/>
      <c r="G71" s="12"/>
      <c r="H71" s="13"/>
      <c r="I71" s="13"/>
      <c r="J71" s="13"/>
      <c r="K71" s="13"/>
      <c r="L71" s="13"/>
      <c r="M71" s="13"/>
    </row>
    <row r="72" spans="1:13" x14ac:dyDescent="0.45">
      <c r="A72" s="12"/>
      <c r="B72" s="12"/>
      <c r="C72" s="12"/>
      <c r="D72" s="12"/>
      <c r="E72" s="13"/>
      <c r="F72" s="12"/>
      <c r="G72" s="12"/>
      <c r="H72" s="13"/>
      <c r="I72" s="13"/>
      <c r="J72" s="13"/>
      <c r="K72" s="13"/>
      <c r="L72" s="13"/>
      <c r="M72" s="13"/>
    </row>
    <row r="73" spans="1:13" x14ac:dyDescent="0.45">
      <c r="A73" s="12"/>
      <c r="B73" s="12"/>
      <c r="C73" s="12"/>
      <c r="D73" s="12"/>
      <c r="E73" s="13"/>
      <c r="F73" s="12"/>
      <c r="G73" s="12"/>
      <c r="H73" s="13"/>
      <c r="I73" s="13"/>
      <c r="J73" s="13"/>
      <c r="K73" s="13"/>
      <c r="L73" s="13"/>
      <c r="M73" s="13"/>
    </row>
    <row r="74" spans="1:13" x14ac:dyDescent="0.45">
      <c r="A74" s="12"/>
      <c r="B74" s="12"/>
      <c r="C74" s="12"/>
      <c r="D74" s="12"/>
      <c r="E74" s="13"/>
      <c r="F74" s="12"/>
      <c r="G74" s="12"/>
      <c r="H74" s="13"/>
      <c r="I74" s="13"/>
      <c r="J74" s="13"/>
      <c r="K74" s="13"/>
      <c r="L74" s="13"/>
      <c r="M74" s="13"/>
    </row>
    <row r="75" spans="1:13" x14ac:dyDescent="0.45">
      <c r="A75" s="12"/>
      <c r="B75" s="12"/>
      <c r="C75" s="12"/>
      <c r="D75" s="12"/>
      <c r="E75" s="13"/>
      <c r="F75" s="12"/>
      <c r="G75" s="12"/>
      <c r="H75" s="13"/>
      <c r="I75" s="13"/>
      <c r="J75" s="13"/>
      <c r="K75" s="13"/>
      <c r="L75" s="13"/>
      <c r="M75" s="13"/>
    </row>
    <row r="76" spans="1:13" x14ac:dyDescent="0.45">
      <c r="A76" s="12"/>
      <c r="B76" s="12"/>
      <c r="C76" s="12"/>
      <c r="D76" s="12"/>
      <c r="E76" s="13"/>
      <c r="F76" s="12"/>
      <c r="G76" s="12"/>
      <c r="H76" s="13"/>
      <c r="I76" s="13"/>
      <c r="J76" s="13"/>
      <c r="K76" s="13"/>
      <c r="L76" s="13"/>
      <c r="M76" s="13"/>
    </row>
    <row r="77" spans="1:13" x14ac:dyDescent="0.45">
      <c r="A77" s="12"/>
      <c r="B77" s="12"/>
      <c r="C77" s="12"/>
      <c r="D77" s="12"/>
      <c r="E77" s="13"/>
      <c r="F77" s="12"/>
      <c r="G77" s="12"/>
      <c r="H77" s="13"/>
      <c r="I77" s="13"/>
      <c r="J77" s="13"/>
      <c r="K77" s="13"/>
      <c r="L77" s="13"/>
      <c r="M77" s="13"/>
    </row>
    <row r="78" spans="1:13" x14ac:dyDescent="0.45">
      <c r="A78" s="12"/>
      <c r="B78" s="12"/>
      <c r="C78" s="12"/>
      <c r="D78" s="12"/>
      <c r="E78" s="13"/>
      <c r="F78" s="12"/>
      <c r="G78" s="12"/>
      <c r="H78" s="13"/>
      <c r="I78" s="13"/>
      <c r="J78" s="13"/>
      <c r="K78" s="13"/>
      <c r="L78" s="13"/>
      <c r="M78" s="13"/>
    </row>
    <row r="79" spans="1:13" x14ac:dyDescent="0.45">
      <c r="A79" s="12"/>
      <c r="B79" s="12"/>
      <c r="C79" s="12"/>
      <c r="D79" s="12"/>
      <c r="E79" s="13"/>
      <c r="F79" s="12"/>
      <c r="G79" s="12"/>
      <c r="H79" s="13"/>
      <c r="I79" s="13"/>
      <c r="J79" s="13"/>
      <c r="K79" s="13"/>
      <c r="L79" s="13"/>
      <c r="M79" s="13"/>
    </row>
    <row r="80" spans="1:13" x14ac:dyDescent="0.45">
      <c r="A80" s="12"/>
      <c r="B80" s="12"/>
      <c r="C80" s="12"/>
      <c r="D80" s="12"/>
      <c r="E80" s="13"/>
      <c r="F80" s="12"/>
      <c r="G80" s="12"/>
      <c r="H80" s="13"/>
      <c r="I80" s="13"/>
      <c r="J80" s="13"/>
      <c r="K80" s="13"/>
      <c r="L80" s="13"/>
      <c r="M80" s="13"/>
    </row>
  </sheetData>
  <sortState xmlns:xlrd2="http://schemas.microsoft.com/office/spreadsheetml/2017/richdata2" ref="G64:G80">
    <sortCondition ref="G64"/>
  </sortState>
  <mergeCells count="3">
    <mergeCell ref="E32:F32"/>
    <mergeCell ref="K1:L1"/>
    <mergeCell ref="N1:O1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7" r:id="rId4">
          <objectPr defaultSize="0" autoPict="0" r:id="rId5">
            <anchor moveWithCells="1">
              <from>
                <xdr:col>6</xdr:col>
                <xdr:colOff>314325</xdr:colOff>
                <xdr:row>25</xdr:row>
                <xdr:rowOff>9525</xdr:rowOff>
              </from>
              <to>
                <xdr:col>6</xdr:col>
                <xdr:colOff>466725</xdr:colOff>
                <xdr:row>25</xdr:row>
                <xdr:rowOff>200025</xdr:rowOff>
              </to>
            </anchor>
          </objectPr>
        </oleObject>
      </mc:Choice>
      <mc:Fallback>
        <oleObject progId="Equation.3" shapeId="1027" r:id="rId4"/>
      </mc:Fallback>
    </mc:AlternateContent>
    <mc:AlternateContent xmlns:mc="http://schemas.openxmlformats.org/markup-compatibility/2006">
      <mc:Choice Requires="x14">
        <oleObject progId="Equation.3" shapeId="1029" r:id="rId6">
          <objectPr defaultSize="0" autoPict="0" r:id="rId7">
            <anchor moveWithCells="1">
              <from>
                <xdr:col>6</xdr:col>
                <xdr:colOff>142875</xdr:colOff>
                <xdr:row>1</xdr:row>
                <xdr:rowOff>28575</xdr:rowOff>
              </from>
              <to>
                <xdr:col>6</xdr:col>
                <xdr:colOff>561975</xdr:colOff>
                <xdr:row>1</xdr:row>
                <xdr:rowOff>266700</xdr:rowOff>
              </to>
            </anchor>
          </objectPr>
        </oleObject>
      </mc:Choice>
      <mc:Fallback>
        <oleObject progId="Equation.3" shapeId="1029" r:id="rId6"/>
      </mc:Fallback>
    </mc:AlternateContent>
    <mc:AlternateContent xmlns:mc="http://schemas.openxmlformats.org/markup-compatibility/2006">
      <mc:Choice Requires="x14">
        <oleObject progId="Equation.3" shapeId="1037" r:id="rId8">
          <objectPr defaultSize="0" autoPict="0" r:id="rId9">
            <anchor moveWithCells="1">
              <from>
                <xdr:col>5</xdr:col>
                <xdr:colOff>161925</xdr:colOff>
                <xdr:row>1</xdr:row>
                <xdr:rowOff>28575</xdr:rowOff>
              </from>
              <to>
                <xdr:col>5</xdr:col>
                <xdr:colOff>581025</xdr:colOff>
                <xdr:row>2</xdr:row>
                <xdr:rowOff>0</xdr:rowOff>
              </to>
            </anchor>
          </objectPr>
        </oleObject>
      </mc:Choice>
      <mc:Fallback>
        <oleObject progId="Equation.3" shapeId="1037" r:id="rId8"/>
      </mc:Fallback>
    </mc:AlternateContent>
    <mc:AlternateContent xmlns:mc="http://schemas.openxmlformats.org/markup-compatibility/2006">
      <mc:Choice Requires="x14">
        <oleObject progId="Equation.3" shapeId="1039" r:id="rId10">
          <objectPr defaultSize="0" autoPict="0" r:id="rId11">
            <anchor moveWithCells="1">
              <from>
                <xdr:col>3</xdr:col>
                <xdr:colOff>209550</xdr:colOff>
                <xdr:row>1</xdr:row>
                <xdr:rowOff>19050</xdr:rowOff>
              </from>
              <to>
                <xdr:col>3</xdr:col>
                <xdr:colOff>361950</xdr:colOff>
                <xdr:row>1</xdr:row>
                <xdr:rowOff>276225</xdr:rowOff>
              </to>
            </anchor>
          </objectPr>
        </oleObject>
      </mc:Choice>
      <mc:Fallback>
        <oleObject progId="Equation.3" shapeId="1039" r:id="rId10"/>
      </mc:Fallback>
    </mc:AlternateContent>
    <mc:AlternateContent xmlns:mc="http://schemas.openxmlformats.org/markup-compatibility/2006">
      <mc:Choice Requires="x14">
        <oleObject progId="Equation.3" shapeId="1040" r:id="rId12">
          <objectPr defaultSize="0" autoPict="0" r:id="rId13">
            <anchor moveWithCells="1">
              <from>
                <xdr:col>1</xdr:col>
                <xdr:colOff>247650</xdr:colOff>
                <xdr:row>1</xdr:row>
                <xdr:rowOff>47625</xdr:rowOff>
              </from>
              <to>
                <xdr:col>1</xdr:col>
                <xdr:colOff>466725</xdr:colOff>
                <xdr:row>1</xdr:row>
                <xdr:rowOff>276225</xdr:rowOff>
              </to>
            </anchor>
          </objectPr>
        </oleObject>
      </mc:Choice>
      <mc:Fallback>
        <oleObject progId="Equation.3" shapeId="1040" r:id="rId12"/>
      </mc:Fallback>
    </mc:AlternateContent>
    <mc:AlternateContent xmlns:mc="http://schemas.openxmlformats.org/markup-compatibility/2006">
      <mc:Choice Requires="x14">
        <oleObject progId="Equation.3" shapeId="1041" r:id="rId14">
          <objectPr defaultSize="0" autoPict="0" r:id="rId15">
            <anchor moveWithCells="1">
              <from>
                <xdr:col>2</xdr:col>
                <xdr:colOff>228600</xdr:colOff>
                <xdr:row>1</xdr:row>
                <xdr:rowOff>38100</xdr:rowOff>
              </from>
              <to>
                <xdr:col>2</xdr:col>
                <xdr:colOff>381000</xdr:colOff>
                <xdr:row>1</xdr:row>
                <xdr:rowOff>266700</xdr:rowOff>
              </to>
            </anchor>
          </objectPr>
        </oleObject>
      </mc:Choice>
      <mc:Fallback>
        <oleObject progId="Equation.3" shapeId="1041" r:id="rId14"/>
      </mc:Fallback>
    </mc:AlternateContent>
    <mc:AlternateContent xmlns:mc="http://schemas.openxmlformats.org/markup-compatibility/2006">
      <mc:Choice Requires="x14">
        <oleObject progId="Equation.3" shapeId="1042" r:id="rId16">
          <objectPr defaultSize="0" autoPict="0" r:id="rId17">
            <anchor moveWithCells="1">
              <from>
                <xdr:col>4</xdr:col>
                <xdr:colOff>76200</xdr:colOff>
                <xdr:row>1</xdr:row>
                <xdr:rowOff>19050</xdr:rowOff>
              </from>
              <to>
                <xdr:col>4</xdr:col>
                <xdr:colOff>714375</xdr:colOff>
                <xdr:row>1</xdr:row>
                <xdr:rowOff>276225</xdr:rowOff>
              </to>
            </anchor>
          </objectPr>
        </oleObject>
      </mc:Choice>
      <mc:Fallback>
        <oleObject progId="Equation.3" shapeId="1042" r:id="rId16"/>
      </mc:Fallback>
    </mc:AlternateContent>
    <mc:AlternateContent xmlns:mc="http://schemas.openxmlformats.org/markup-compatibility/2006">
      <mc:Choice Requires="x14">
        <oleObject progId="Equation.3" shapeId="1045" r:id="rId18">
          <objectPr defaultSize="0" autoPict="0" r:id="rId19">
            <anchor moveWithCells="1">
              <from>
                <xdr:col>6</xdr:col>
                <xdr:colOff>295275</xdr:colOff>
                <xdr:row>24</xdr:row>
                <xdr:rowOff>0</xdr:rowOff>
              </from>
              <to>
                <xdr:col>6</xdr:col>
                <xdr:colOff>476250</xdr:colOff>
                <xdr:row>24</xdr:row>
                <xdr:rowOff>190500</xdr:rowOff>
              </to>
            </anchor>
          </objectPr>
        </oleObject>
      </mc:Choice>
      <mc:Fallback>
        <oleObject progId="Equation.3" shapeId="1045" r:id="rId18"/>
      </mc:Fallback>
    </mc:AlternateContent>
    <mc:AlternateContent xmlns:mc="http://schemas.openxmlformats.org/markup-compatibility/2006">
      <mc:Choice Requires="x14">
        <oleObject progId="Equation.3" shapeId="1046" r:id="rId20">
          <objectPr defaultSize="0" autoPict="0" r:id="rId21">
            <anchor moveWithCells="1">
              <from>
                <xdr:col>7</xdr:col>
                <xdr:colOff>123825</xdr:colOff>
                <xdr:row>1</xdr:row>
                <xdr:rowOff>38100</xdr:rowOff>
              </from>
              <to>
                <xdr:col>7</xdr:col>
                <xdr:colOff>619125</xdr:colOff>
                <xdr:row>1</xdr:row>
                <xdr:rowOff>276225</xdr:rowOff>
              </to>
            </anchor>
          </objectPr>
        </oleObject>
      </mc:Choice>
      <mc:Fallback>
        <oleObject progId="Equation.3" shapeId="1046" r:id="rId20"/>
      </mc:Fallback>
    </mc:AlternateContent>
    <mc:AlternateContent xmlns:mc="http://schemas.openxmlformats.org/markup-compatibility/2006">
      <mc:Choice Requires="x14">
        <oleObject progId="Equation.3" shapeId="1047" r:id="rId22">
          <objectPr defaultSize="0" autoPict="0" r:id="rId23">
            <anchor moveWithCells="1">
              <from>
                <xdr:col>9</xdr:col>
                <xdr:colOff>314325</xdr:colOff>
                <xdr:row>1</xdr:row>
                <xdr:rowOff>28575</xdr:rowOff>
              </from>
              <to>
                <xdr:col>9</xdr:col>
                <xdr:colOff>504825</xdr:colOff>
                <xdr:row>1</xdr:row>
                <xdr:rowOff>266700</xdr:rowOff>
              </to>
            </anchor>
          </objectPr>
        </oleObject>
      </mc:Choice>
      <mc:Fallback>
        <oleObject progId="Equation.3" shapeId="1047" r:id="rId22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>
      <selection activeCell="F13" sqref="F13"/>
    </sheetView>
  </sheetViews>
  <sheetFormatPr defaultRowHeight="14.25" x14ac:dyDescent="0.45"/>
  <cols>
    <col min="2" max="2" width="20.1328125" bestFit="1" customWidth="1"/>
  </cols>
  <sheetData>
    <row r="1" spans="1:3" x14ac:dyDescent="0.45">
      <c r="A1" s="26" t="s">
        <v>28</v>
      </c>
    </row>
    <row r="2" spans="1:3" x14ac:dyDescent="0.45">
      <c r="A2" s="26" t="s">
        <v>29</v>
      </c>
    </row>
    <row r="3" spans="1:3" x14ac:dyDescent="0.45">
      <c r="A3" s="26" t="s">
        <v>30</v>
      </c>
    </row>
    <row r="4" spans="1:3" x14ac:dyDescent="0.45">
      <c r="A4" s="26" t="s">
        <v>31</v>
      </c>
    </row>
    <row r="5" spans="1:3" ht="15.75" x14ac:dyDescent="0.45">
      <c r="A5" s="26" t="s">
        <v>32</v>
      </c>
    </row>
    <row r="7" spans="1:3" ht="14.65" thickBot="1" x14ac:dyDescent="0.5">
      <c r="B7" s="3" t="s">
        <v>37</v>
      </c>
      <c r="C7" s="3" t="s">
        <v>38</v>
      </c>
    </row>
    <row r="8" spans="1:3" ht="14.65" thickTop="1" x14ac:dyDescent="0.45">
      <c r="B8" s="1" t="s">
        <v>24</v>
      </c>
      <c r="C8" s="1" t="s">
        <v>25</v>
      </c>
    </row>
    <row r="9" spans="1:3" ht="15.75" x14ac:dyDescent="0.45">
      <c r="B9" s="25" t="s">
        <v>26</v>
      </c>
      <c r="C9" s="25" t="s">
        <v>27</v>
      </c>
    </row>
    <row r="10" spans="1:3" x14ac:dyDescent="0.45">
      <c r="B10" s="23">
        <v>4.8000000000000001E-2</v>
      </c>
      <c r="C10" s="23">
        <v>0.17499999999999999</v>
      </c>
    </row>
    <row r="11" spans="1:3" x14ac:dyDescent="0.45">
      <c r="B11" s="23">
        <v>5.2499999999999998E-2</v>
      </c>
      <c r="C11" s="23">
        <v>0.22</v>
      </c>
    </row>
    <row r="12" spans="1:3" x14ac:dyDescent="0.45">
      <c r="B12" s="23">
        <v>5.3999999999999999E-2</v>
      </c>
      <c r="C12" s="23">
        <v>0.22500000000000001</v>
      </c>
    </row>
    <row r="13" spans="1:3" x14ac:dyDescent="0.45">
      <c r="B13" s="23">
        <v>5.3499999999999999E-2</v>
      </c>
      <c r="C13" s="23">
        <v>0.22600000000000001</v>
      </c>
    </row>
    <row r="14" spans="1:3" x14ac:dyDescent="0.45">
      <c r="B14" s="23">
        <v>5.7000000000000002E-2</v>
      </c>
      <c r="C14" s="23">
        <v>0.25</v>
      </c>
    </row>
    <row r="15" spans="1:3" ht="14.65" thickBot="1" x14ac:dyDescent="0.5">
      <c r="B15" s="24">
        <v>6.0999999999999999E-2</v>
      </c>
      <c r="C15" s="24">
        <v>0.27650000000000002</v>
      </c>
    </row>
    <row r="16" spans="1:3" ht="14.65" thickTop="1" x14ac:dyDescent="0.4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26"/>
  <sheetViews>
    <sheetView workbookViewId="0">
      <selection activeCell="H7" sqref="H7"/>
    </sheetView>
  </sheetViews>
  <sheetFormatPr defaultRowHeight="14.25" x14ac:dyDescent="0.45"/>
  <cols>
    <col min="2" max="2" width="12.59765625" bestFit="1" customWidth="1"/>
  </cols>
  <sheetData>
    <row r="1" spans="2:3" ht="14.65" thickBot="1" x14ac:dyDescent="0.5">
      <c r="B1" s="2"/>
      <c r="C1" s="2"/>
    </row>
    <row r="2" spans="2:3" ht="14.65" thickTop="1" x14ac:dyDescent="0.45">
      <c r="B2" s="1" t="s">
        <v>33</v>
      </c>
      <c r="C2" s="1" t="s">
        <v>34</v>
      </c>
    </row>
    <row r="3" spans="2:3" ht="15.75" x14ac:dyDescent="0.45">
      <c r="B3" s="25" t="s">
        <v>35</v>
      </c>
      <c r="C3" s="25" t="s">
        <v>36</v>
      </c>
    </row>
    <row r="4" spans="2:3" x14ac:dyDescent="0.45">
      <c r="B4" s="1">
        <v>254.1</v>
      </c>
      <c r="C4" s="1">
        <v>-5300</v>
      </c>
    </row>
    <row r="5" spans="2:3" x14ac:dyDescent="0.45">
      <c r="B5" s="1">
        <v>279.5</v>
      </c>
      <c r="C5" s="1">
        <v>-2950</v>
      </c>
    </row>
    <row r="6" spans="2:3" x14ac:dyDescent="0.45">
      <c r="B6" s="1">
        <v>304.89999999999998</v>
      </c>
      <c r="C6" s="1">
        <v>-1890</v>
      </c>
    </row>
    <row r="7" spans="2:3" x14ac:dyDescent="0.45">
      <c r="B7" s="1">
        <v>330.3</v>
      </c>
      <c r="C7" s="1">
        <v>-1320</v>
      </c>
    </row>
    <row r="8" spans="2:3" x14ac:dyDescent="0.45">
      <c r="B8" s="1">
        <v>355.7</v>
      </c>
      <c r="C8" s="1">
        <v>-990</v>
      </c>
    </row>
    <row r="9" spans="2:3" x14ac:dyDescent="0.45">
      <c r="B9" s="1">
        <v>381.1</v>
      </c>
      <c r="C9" s="1">
        <v>-780</v>
      </c>
    </row>
    <row r="10" spans="2:3" x14ac:dyDescent="0.45">
      <c r="B10" s="1">
        <v>406.5</v>
      </c>
      <c r="C10" s="1">
        <v>-630</v>
      </c>
    </row>
    <row r="11" spans="2:3" x14ac:dyDescent="0.45">
      <c r="B11" s="1">
        <v>431.9</v>
      </c>
      <c r="C11" s="1">
        <v>-520</v>
      </c>
    </row>
    <row r="12" spans="2:3" x14ac:dyDescent="0.45">
      <c r="B12" s="1">
        <v>457.3</v>
      </c>
      <c r="C12" s="1">
        <v>-430</v>
      </c>
    </row>
    <row r="13" spans="2:3" x14ac:dyDescent="0.45">
      <c r="B13" s="1">
        <v>482.7</v>
      </c>
      <c r="C13" s="1">
        <v>-370</v>
      </c>
    </row>
    <row r="14" spans="2:3" x14ac:dyDescent="0.45">
      <c r="B14" s="1">
        <v>508.1</v>
      </c>
      <c r="C14" s="1">
        <v>-320</v>
      </c>
    </row>
    <row r="15" spans="2:3" x14ac:dyDescent="0.45">
      <c r="B15" s="1">
        <v>558.9</v>
      </c>
      <c r="C15" s="1">
        <v>-240</v>
      </c>
    </row>
    <row r="16" spans="2:3" x14ac:dyDescent="0.45">
      <c r="B16" s="1">
        <v>609.70000000000005</v>
      </c>
      <c r="C16" s="1">
        <v>-190</v>
      </c>
    </row>
    <row r="17" spans="2:3" x14ac:dyDescent="0.45">
      <c r="B17" s="1">
        <v>660.5</v>
      </c>
      <c r="C17" s="1">
        <v>-150</v>
      </c>
    </row>
    <row r="18" spans="2:3" x14ac:dyDescent="0.45">
      <c r="B18" s="1">
        <v>711.3</v>
      </c>
      <c r="C18" s="1">
        <v>-120</v>
      </c>
    </row>
    <row r="19" spans="2:3" x14ac:dyDescent="0.45">
      <c r="B19" s="1">
        <v>813</v>
      </c>
      <c r="C19" s="27">
        <v>-70</v>
      </c>
    </row>
    <row r="20" spans="2:3" x14ac:dyDescent="0.45">
      <c r="B20" s="1">
        <v>914.6</v>
      </c>
      <c r="C20" s="27">
        <v>-40</v>
      </c>
    </row>
    <row r="21" spans="2:3" x14ac:dyDescent="0.45">
      <c r="B21" s="1">
        <v>1016.2</v>
      </c>
      <c r="C21" s="27">
        <v>-20</v>
      </c>
    </row>
    <row r="22" spans="2:3" x14ac:dyDescent="0.45">
      <c r="B22" s="1">
        <v>1270.3</v>
      </c>
      <c r="C22" s="27">
        <v>20</v>
      </c>
    </row>
    <row r="23" spans="2:3" x14ac:dyDescent="0.45">
      <c r="B23" s="1">
        <v>1524.3</v>
      </c>
      <c r="C23" s="27">
        <v>40</v>
      </c>
    </row>
    <row r="24" spans="2:3" x14ac:dyDescent="0.45">
      <c r="B24" s="1">
        <v>1778.4</v>
      </c>
      <c r="C24" s="27">
        <v>50</v>
      </c>
    </row>
    <row r="25" spans="2:3" x14ac:dyDescent="0.45">
      <c r="B25" s="1">
        <v>2032.4</v>
      </c>
      <c r="C25" s="27">
        <v>60</v>
      </c>
    </row>
    <row r="26" spans="2:3" x14ac:dyDescent="0.45">
      <c r="B26" s="25">
        <v>2540.5</v>
      </c>
      <c r="C26" s="28">
        <v>70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4097" r:id="rId4">
          <objectPr defaultSize="0" r:id="rId5">
            <anchor moveWithCells="1">
              <from>
                <xdr:col>3</xdr:col>
                <xdr:colOff>561975</xdr:colOff>
                <xdr:row>0</xdr:row>
                <xdr:rowOff>152400</xdr:rowOff>
              </from>
              <to>
                <xdr:col>6</xdr:col>
                <xdr:colOff>352425</xdr:colOff>
                <xdr:row>2</xdr:row>
                <xdr:rowOff>123825</xdr:rowOff>
              </to>
            </anchor>
          </objectPr>
        </oleObject>
      </mc:Choice>
      <mc:Fallback>
        <oleObject progId="Equation.3" shapeId="40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1st Order Example</vt:lpstr>
      <vt:lpstr>1st Order Practice</vt:lpstr>
      <vt:lpstr>Linear Regression Practice</vt:lpstr>
      <vt:lpstr>b</vt:lpstr>
      <vt:lpstr>m</vt:lpstr>
      <vt:lpstr>MSE</vt:lpstr>
      <vt:lpstr>n</vt:lpstr>
      <vt:lpstr>Sb</vt:lpstr>
      <vt:lpstr>Sm</vt:lpstr>
      <vt:lpstr>SSCM</vt:lpstr>
      <vt:lpstr>SSE</vt:lpstr>
      <vt:lpstr>SSR</vt:lpstr>
      <vt:lpstr>t</vt:lpstr>
      <vt:lpstr>xbar</vt:lpstr>
      <vt:lpstr>ybar</vt:lpstr>
    </vt:vector>
  </TitlesOfParts>
  <Company>BYU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A. Knotts IV</dc:creator>
  <cp:lastModifiedBy>Tommy Knotts</cp:lastModifiedBy>
  <dcterms:created xsi:type="dcterms:W3CDTF">2009-10-12T15:46:19Z</dcterms:created>
  <dcterms:modified xsi:type="dcterms:W3CDTF">2021-10-26T19:52:29Z</dcterms:modified>
</cp:coreProperties>
</file>